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2120" windowHeight="7935" activeTab="0"/>
  </bookViews>
  <sheets>
    <sheet name="Kinh phi hoat dong cuoi" sheetId="1" r:id="rId1"/>
    <sheet name="kinh phi 2011-2015" sheetId="2" r:id="rId2"/>
  </sheets>
  <definedNames>
    <definedName name="_xlnm.Print_Area" localSheetId="1">'kinh phi 2011-2015'!$A$1:$N$38</definedName>
    <definedName name="_xlnm.Print_Titles" localSheetId="1">'kinh phi 2011-2015'!$3:$4</definedName>
  </definedNames>
  <calcPr fullCalcOnLoad="1"/>
</workbook>
</file>

<file path=xl/sharedStrings.xml><?xml version="1.0" encoding="utf-8"?>
<sst xmlns="http://schemas.openxmlformats.org/spreadsheetml/2006/main" count="128" uniqueCount="103">
  <si>
    <t>STT</t>
  </si>
  <si>
    <t>Nguồn kinh phí khuyến công địa phương</t>
  </si>
  <si>
    <t>Tổng kinh phí khuyến công</t>
  </si>
  <si>
    <t>Nguồn khác</t>
  </si>
  <si>
    <t>ĐVT</t>
  </si>
  <si>
    <t>Lớp</t>
  </si>
  <si>
    <t>Mô hình</t>
  </si>
  <si>
    <t>Chuyên mục</t>
  </si>
  <si>
    <t>Bản tin</t>
  </si>
  <si>
    <t>Hội chợ</t>
  </si>
  <si>
    <t>Chương trình hỗ trợ liên doanh, liên kết, hợp tác kinh tế và phát triển các cụm - điểm công nghiệp.</t>
  </si>
  <si>
    <t>Tổ chức hội thảo, giới thiệu kinh nghiệm quản lý, sản xuất kinh doanh, các mô hình chuyển giao công nghệ mới.</t>
  </si>
  <si>
    <t>Hội thảo</t>
  </si>
  <si>
    <t>Kinh phí sản xuất sạch hơn.</t>
  </si>
  <si>
    <t>Tiết kiệm năng lượng</t>
  </si>
  <si>
    <t>Nguồn vốn từ dự án Pried</t>
  </si>
  <si>
    <t>Chương trình đào tạo nghề/truyền nghề và phát triển nghề.</t>
  </si>
  <si>
    <t>Hỗ trợ xây dựng mô hình trình diễn kỹ thuật, chuyển giao công nghệ và tiến bộ khoa học kỹ thuật.</t>
  </si>
  <si>
    <t>Năm 2006</t>
  </si>
  <si>
    <t>KCĐP</t>
  </si>
  <si>
    <t>KCQG</t>
  </si>
  <si>
    <t>Chỉ tiêu</t>
  </si>
  <si>
    <t>Năm 2007</t>
  </si>
  <si>
    <t>Năm 2008</t>
  </si>
  <si>
    <t>Năm 2009</t>
  </si>
  <si>
    <t>Năm 2010</t>
  </si>
  <si>
    <t>Chương trình nâng cao năng lực quản lý.</t>
  </si>
  <si>
    <t>Phát triển sản phẩm công nghiệp nông thôn tiêu biểu tiêu biểu.</t>
  </si>
  <si>
    <t>ĐVT: Triệu đồng</t>
  </si>
  <si>
    <t>Cơ sở</t>
  </si>
  <si>
    <t>Tổ chức đào tạo tăng cường khả năng kinh doanh và các kiến thức chuyên đề về quản lý doanh nghiệp</t>
  </si>
  <si>
    <t>Đoàn</t>
  </si>
  <si>
    <t>2.1</t>
  </si>
  <si>
    <t>2.2</t>
  </si>
  <si>
    <t>2.3</t>
  </si>
  <si>
    <t>1.1</t>
  </si>
  <si>
    <t>Đào tạo nghề và phát triển nghề</t>
  </si>
  <si>
    <t>3.1</t>
  </si>
  <si>
    <t>3.2</t>
  </si>
  <si>
    <t>Mô hình trình diễn kỹ thuật</t>
  </si>
  <si>
    <t>Hỗ trợ chuyển giao công nghệ, tiến bộ khoa học kỹ thuật</t>
  </si>
  <si>
    <t>3.3</t>
  </si>
  <si>
    <t>Số cơ sở được tư vấn đầu tư hệ thống xử lý ô nhiễm môi trường,</t>
  </si>
  <si>
    <t>Chương trình phát triển sản phẩm công nghiệp nông thôn tiêu biểu.</t>
  </si>
  <si>
    <t>4.1</t>
  </si>
  <si>
    <t>4.2</t>
  </si>
  <si>
    <t>4.3</t>
  </si>
  <si>
    <t>Lần</t>
  </si>
  <si>
    <t>5.1</t>
  </si>
  <si>
    <t>5.2</t>
  </si>
  <si>
    <t>5.3</t>
  </si>
  <si>
    <t>6.1</t>
  </si>
  <si>
    <t>Hiệp hội</t>
  </si>
  <si>
    <t xml:space="preserve">6.2 </t>
  </si>
  <si>
    <t>Làng nghề</t>
  </si>
  <si>
    <t>Mô hình liên kết sản phẩm tiểu thủ công nghiệp</t>
  </si>
  <si>
    <t>6.3</t>
  </si>
  <si>
    <t>7.1</t>
  </si>
  <si>
    <t>Tổng kinh phí</t>
  </si>
  <si>
    <t>Tổ chức tham quan khảo sát, học tập kinh nghiệm sản xuất, quản lý</t>
  </si>
  <si>
    <t>Triệu đồng</t>
  </si>
  <si>
    <r>
      <t>Trong đó</t>
    </r>
    <r>
      <rPr>
        <i/>
        <sz val="11"/>
        <rFont val="Times New Roman"/>
        <family val="1"/>
      </rPr>
      <t>: Nguồn kinh phí khuyến công quốc gia</t>
    </r>
  </si>
  <si>
    <t>CHƯƠNG TRÌNH</t>
  </si>
  <si>
    <t>TỔNG</t>
  </si>
  <si>
    <t>SỐ LƯỢNG CHƯƠNG TRÌNH TỔ CHỨC</t>
  </si>
  <si>
    <t>ĐƠN GIÁ</t>
  </si>
  <si>
    <t>KC ĐP</t>
  </si>
  <si>
    <t>KC QG</t>
  </si>
  <si>
    <t>NGUỒN KHÁC</t>
  </si>
  <si>
    <t>Bình chọn hàng công nghiệp nông thôn tiêu biểu cấp tỉnh.</t>
  </si>
  <si>
    <t>Chương trình đào tạo nghề, truyền nghề và phát triển nghề.</t>
  </si>
  <si>
    <t>Chương trình nâng cao năng lực quản lý cho doanh nghiệp, cơ sở công nghiệp nông thôn.</t>
  </si>
  <si>
    <t>Chương trình hỗ trợ xây dựng mô hình trình diễn kỹ thuật, chuyển giao công nghệ và tiến bộ khoa học kỹ thuật.</t>
  </si>
  <si>
    <t>Chương trình phát triển hoạt động tư vấn, cung cấp thông tin.</t>
  </si>
  <si>
    <t>6.4</t>
  </si>
  <si>
    <t>Chương trình nâng cao năng lực quản lý cho cán bộ khuyến công</t>
  </si>
  <si>
    <t>7.2</t>
  </si>
  <si>
    <t>Hỗ trợ đào tạo nâng cao năng lực quản lý cho cán bộ làm công tác khuyến công.</t>
  </si>
  <si>
    <t>Số cơ sở tư vấn cung cấp thông tin</t>
  </si>
  <si>
    <t>II</t>
  </si>
  <si>
    <t>I</t>
  </si>
  <si>
    <t>Kinh phí khuyến công</t>
  </si>
  <si>
    <t>KHÁC</t>
  </si>
  <si>
    <t>Tổng cộng (I+II)</t>
  </si>
  <si>
    <t>2006-2010</t>
  </si>
  <si>
    <t>Hoạt động tư vấn và cung 
cấp thông tin.</t>
  </si>
  <si>
    <t>Kinh phí Xúc tiến Thương mại hỗ trợ</t>
  </si>
  <si>
    <t>Cụm</t>
  </si>
  <si>
    <t>Tổ chức học tập kinh nghiệm ở một số tỉnh điển hình trong cả nước về hoạt động khuyến công, phát triển cụm công nghiệp, sản xuất sạch hơn.</t>
  </si>
  <si>
    <t>Hỗ trợ xây dựng phương án thành lập làng nghề</t>
  </si>
  <si>
    <t>Hỗ trợ đầu tư hạ tầng cụm công nghiệp</t>
  </si>
  <si>
    <t>6.5</t>
  </si>
  <si>
    <t>Hỗ trợ lập quy hoạch chi tiết cụm công nghiệp</t>
  </si>
  <si>
    <t>Phụ lục 01</t>
  </si>
  <si>
    <t xml:space="preserve"> Phụ lục 02</t>
  </si>
  <si>
    <r>
      <t>KINH PHÍ</t>
    </r>
    <r>
      <rPr>
        <sz val="11"/>
        <rFont val="Times New Roman"/>
        <family val="1"/>
      </rPr>
      <t xml:space="preserve">   </t>
    </r>
    <r>
      <rPr>
        <i/>
        <sz val="11"/>
        <rFont val="Times New Roman"/>
        <family val="1"/>
      </rPr>
      <t xml:space="preserve"> (Triệu đồng)</t>
    </r>
  </si>
  <si>
    <t>Tổ chức hội chợ trong tỉnh</t>
  </si>
  <si>
    <t>Tham gia hội chợ</t>
  </si>
  <si>
    <t>Chuyên mục khuyến công trên truyền hình</t>
  </si>
  <si>
    <t>Bản tin công thương</t>
  </si>
  <si>
    <t>Số hiệp hội ngành nghề nông thôn được hỗ
 trợ thành lập</t>
  </si>
  <si>
    <r>
      <t xml:space="preserve">   DỰ TOÁN KINH PHÍ KHUYẾN CÔNG TRÊN ĐỊA BÀN
 TỈNH BÌNH PHƯỚC GIAI ĐOẠN 2011 - 2015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
                                                                                         </t>
    </r>
  </si>
  <si>
    <t>THỰC HIỆN KINH PHÍ KHUYẾN CÔNG GIAI ĐOẠN 2006 - 2010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</si>
</sst>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;[Red]0"/>
    <numFmt numFmtId="175" formatCode="0_);[Red]\(0\)"/>
    <numFmt numFmtId="176" formatCode="_(* #,##0.000_);_(* \(#,##0.000\);_(* &quot;-&quot;???_);_(@_)"/>
    <numFmt numFmtId="177" formatCode="0.000"/>
    <numFmt numFmtId="178" formatCode="_(* #,##0.000_);_(* \(#,##0.000\);_(* &quot;-&quot;??_);_(@_)"/>
    <numFmt numFmtId="179" formatCode="#,##0.000_);\(#,##0.000\)"/>
    <numFmt numFmtId="180" formatCode="0.0"/>
    <numFmt numFmtId="181" formatCode="_(* #,##0.00000000_);_(* \(#,##0.00000000\);_(* &quot;-&quot;????????_);_(@_)"/>
  </numFmts>
  <fonts count="32">
    <font>
      <sz val="12"/>
      <name val="VNI-Times"/>
      <family val="0"/>
    </font>
    <font>
      <sz val="8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 readingOrder="1"/>
    </xf>
    <xf numFmtId="3" fontId="8" fillId="0" borderId="12" xfId="0" applyNumberFormat="1" applyFont="1" applyBorder="1" applyAlignment="1">
      <alignment horizontal="center" vertical="center" readingOrder="1"/>
    </xf>
    <xf numFmtId="3" fontId="7" fillId="0" borderId="13" xfId="0" applyNumberFormat="1" applyFont="1" applyBorder="1" applyAlignment="1">
      <alignment horizontal="center" vertical="center" readingOrder="1"/>
    </xf>
    <xf numFmtId="3" fontId="7" fillId="0" borderId="11" xfId="0" applyNumberFormat="1" applyFont="1" applyBorder="1" applyAlignment="1">
      <alignment horizontal="center" vertical="center" readingOrder="1"/>
    </xf>
    <xf numFmtId="3" fontId="10" fillId="0" borderId="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left" vertical="center" wrapText="1" readingOrder="1"/>
    </xf>
    <xf numFmtId="0" fontId="7" fillId="0" borderId="11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1" fontId="7" fillId="0" borderId="11" xfId="42" applyNumberFormat="1" applyFont="1" applyBorder="1" applyAlignment="1">
      <alignment vertical="center"/>
    </xf>
    <xf numFmtId="1" fontId="10" fillId="0" borderId="0" xfId="42" applyNumberFormat="1" applyFont="1" applyBorder="1" applyAlignment="1">
      <alignment vertical="center"/>
    </xf>
    <xf numFmtId="1" fontId="7" fillId="0" borderId="0" xfId="42" applyNumberFormat="1" applyFont="1" applyBorder="1" applyAlignment="1">
      <alignment vertical="center"/>
    </xf>
    <xf numFmtId="1" fontId="7" fillId="0" borderId="0" xfId="42" applyNumberFormat="1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167" fontId="7" fillId="0" borderId="11" xfId="42" applyNumberFormat="1" applyFont="1" applyBorder="1" applyAlignment="1">
      <alignment vertical="center"/>
    </xf>
    <xf numFmtId="167" fontId="7" fillId="0" borderId="11" xfId="42" applyNumberFormat="1" applyFont="1" applyBorder="1" applyAlignment="1">
      <alignment horizontal="right" vertical="center"/>
    </xf>
    <xf numFmtId="1" fontId="7" fillId="0" borderId="11" xfId="42" applyNumberFormat="1" applyFont="1" applyBorder="1" applyAlignment="1">
      <alignment horizontal="right" vertical="center"/>
    </xf>
    <xf numFmtId="1" fontId="10" fillId="0" borderId="0" xfId="42" applyNumberFormat="1" applyFont="1" applyBorder="1" applyAlignment="1">
      <alignment horizontal="right"/>
    </xf>
    <xf numFmtId="1" fontId="7" fillId="0" borderId="0" xfId="42" applyNumberFormat="1" applyFont="1" applyBorder="1" applyAlignment="1">
      <alignment horizontal="right"/>
    </xf>
    <xf numFmtId="1" fontId="7" fillId="0" borderId="0" xfId="42" applyNumberFormat="1" applyFont="1" applyAlignment="1">
      <alignment horizontal="right"/>
    </xf>
    <xf numFmtId="3" fontId="7" fillId="0" borderId="13" xfId="0" applyNumberFormat="1" applyFont="1" applyBorder="1" applyAlignment="1">
      <alignment horizontal="left" vertical="center" wrapText="1" readingOrder="1"/>
    </xf>
    <xf numFmtId="167" fontId="7" fillId="0" borderId="13" xfId="42" applyNumberFormat="1" applyFont="1" applyBorder="1" applyAlignment="1">
      <alignment horizontal="right" vertical="center"/>
    </xf>
    <xf numFmtId="167" fontId="7" fillId="0" borderId="13" xfId="42" applyNumberFormat="1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1" fontId="8" fillId="0" borderId="12" xfId="42" applyNumberFormat="1" applyFont="1" applyBorder="1" applyAlignment="1">
      <alignment horizontal="right" vertical="center"/>
    </xf>
    <xf numFmtId="167" fontId="8" fillId="0" borderId="12" xfId="42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67" fontId="8" fillId="0" borderId="12" xfId="42" applyNumberFormat="1" applyFont="1" applyBorder="1" applyAlignment="1">
      <alignment horizontal="right" vertical="center"/>
    </xf>
    <xf numFmtId="167" fontId="8" fillId="0" borderId="0" xfId="0" applyNumberFormat="1" applyFont="1" applyAlignment="1">
      <alignment/>
    </xf>
    <xf numFmtId="1" fontId="7" fillId="0" borderId="13" xfId="42" applyNumberFormat="1" applyFont="1" applyBorder="1" applyAlignment="1">
      <alignment horizontal="right" vertical="center"/>
    </xf>
    <xf numFmtId="1" fontId="7" fillId="0" borderId="13" xfId="4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left" vertical="center" wrapText="1" readingOrder="1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readingOrder="1"/>
    </xf>
    <xf numFmtId="1" fontId="8" fillId="0" borderId="12" xfId="42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 readingOrder="1"/>
    </xf>
    <xf numFmtId="3" fontId="7" fillId="0" borderId="14" xfId="0" applyNumberFormat="1" applyFont="1" applyBorder="1" applyAlignment="1">
      <alignment horizontal="left" vertical="center" wrapText="1" readingOrder="1"/>
    </xf>
    <xf numFmtId="3" fontId="7" fillId="0" borderId="14" xfId="0" applyNumberFormat="1" applyFont="1" applyBorder="1" applyAlignment="1">
      <alignment horizontal="center" vertical="center"/>
    </xf>
    <xf numFmtId="166" fontId="7" fillId="0" borderId="14" xfId="42" applyNumberFormat="1" applyFont="1" applyBorder="1" applyAlignment="1">
      <alignment horizontal="right" vertical="center"/>
    </xf>
    <xf numFmtId="1" fontId="7" fillId="0" borderId="14" xfId="42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 readingOrder="1"/>
    </xf>
    <xf numFmtId="3" fontId="7" fillId="0" borderId="15" xfId="0" applyNumberFormat="1" applyFont="1" applyBorder="1" applyAlignment="1">
      <alignment horizontal="left" vertical="center" wrapText="1" readingOrder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1" fontId="7" fillId="0" borderId="15" xfId="42" applyNumberFormat="1" applyFont="1" applyBorder="1" applyAlignment="1">
      <alignment horizontal="right" vertical="center"/>
    </xf>
    <xf numFmtId="1" fontId="7" fillId="0" borderId="15" xfId="42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167" fontId="7" fillId="0" borderId="15" xfId="42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center" vertical="center" readingOrder="1"/>
    </xf>
    <xf numFmtId="0" fontId="8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Border="1" applyAlignment="1">
      <alignment horizontal="center" vertical="center"/>
    </xf>
    <xf numFmtId="1" fontId="7" fillId="0" borderId="14" xfId="42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left" vertical="center" wrapText="1" readingOrder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1" fontId="7" fillId="0" borderId="12" xfId="42" applyNumberFormat="1" applyFont="1" applyBorder="1" applyAlignment="1">
      <alignment horizontal="right" vertical="center"/>
    </xf>
    <xf numFmtId="167" fontId="7" fillId="0" borderId="12" xfId="42" applyNumberFormat="1" applyFont="1" applyBorder="1" applyAlignment="1">
      <alignment vertical="center"/>
    </xf>
    <xf numFmtId="167" fontId="7" fillId="0" borderId="12" xfId="42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31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43" fontId="30" fillId="0" borderId="0" xfId="0" applyNumberFormat="1" applyFont="1" applyAlignment="1">
      <alignment/>
    </xf>
    <xf numFmtId="43" fontId="30" fillId="0" borderId="0" xfId="42" applyFont="1" applyAlignment="1">
      <alignment/>
    </xf>
    <xf numFmtId="167" fontId="30" fillId="0" borderId="0" xfId="42" applyNumberFormat="1" applyFont="1" applyAlignment="1">
      <alignment/>
    </xf>
    <xf numFmtId="2" fontId="30" fillId="0" borderId="0" xfId="42" applyNumberFormat="1" applyFont="1" applyAlignment="1">
      <alignment/>
    </xf>
    <xf numFmtId="167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2" fontId="30" fillId="0" borderId="11" xfId="42" applyNumberFormat="1" applyFont="1" applyBorder="1" applyAlignment="1">
      <alignment horizontal="center" vertical="center" wrapText="1"/>
    </xf>
    <xf numFmtId="43" fontId="30" fillId="0" borderId="11" xfId="42" applyFont="1" applyBorder="1" applyAlignment="1">
      <alignment horizontal="center" vertical="center" wrapText="1"/>
    </xf>
    <xf numFmtId="43" fontId="30" fillId="0" borderId="11" xfId="0" applyNumberFormat="1" applyFont="1" applyBorder="1" applyAlignment="1">
      <alignment horizontal="center"/>
    </xf>
    <xf numFmtId="1" fontId="30" fillId="0" borderId="11" xfId="42" applyNumberFormat="1" applyFont="1" applyBorder="1" applyAlignment="1">
      <alignment horizontal="center" vertical="center" wrapText="1"/>
    </xf>
    <xf numFmtId="177" fontId="30" fillId="0" borderId="11" xfId="42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vertical="top" wrapText="1"/>
    </xf>
    <xf numFmtId="2" fontId="29" fillId="0" borderId="11" xfId="42" applyNumberFormat="1" applyFont="1" applyBorder="1" applyAlignment="1">
      <alignment horizontal="right" wrapText="1"/>
    </xf>
    <xf numFmtId="1" fontId="29" fillId="0" borderId="11" xfId="42" applyNumberFormat="1" applyFont="1" applyBorder="1" applyAlignment="1">
      <alignment horizontal="right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vertical="top" wrapText="1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2" fontId="30" fillId="0" borderId="11" xfId="42" applyNumberFormat="1" applyFont="1" applyBorder="1" applyAlignment="1">
      <alignment horizontal="right" wrapText="1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left" vertical="center" wrapText="1"/>
    </xf>
    <xf numFmtId="43" fontId="29" fillId="0" borderId="17" xfId="42" applyFont="1" applyBorder="1" applyAlignment="1">
      <alignment horizontal="center" vertical="center" wrapText="1"/>
    </xf>
    <xf numFmtId="1" fontId="29" fillId="0" borderId="17" xfId="42" applyNumberFormat="1" applyFont="1" applyBorder="1" applyAlignment="1">
      <alignment horizontal="center" vertical="center" wrapText="1"/>
    </xf>
    <xf numFmtId="43" fontId="29" fillId="0" borderId="17" xfId="0" applyNumberFormat="1" applyFont="1" applyBorder="1" applyAlignment="1">
      <alignment horizontal="center" vertical="center"/>
    </xf>
    <xf numFmtId="43" fontId="29" fillId="0" borderId="16" xfId="42" applyNumberFormat="1" applyFont="1" applyBorder="1" applyAlignment="1">
      <alignment horizontal="center" vertical="center"/>
    </xf>
    <xf numFmtId="1" fontId="29" fillId="0" borderId="16" xfId="42" applyNumberFormat="1" applyFont="1" applyBorder="1" applyAlignment="1">
      <alignment horizontal="center" vertical="center"/>
    </xf>
    <xf numFmtId="41" fontId="29" fillId="0" borderId="16" xfId="42" applyNumberFormat="1" applyFont="1" applyBorder="1" applyAlignment="1">
      <alignment horizontal="center" vertical="center"/>
    </xf>
    <xf numFmtId="43" fontId="29" fillId="0" borderId="16" xfId="0" applyNumberFormat="1" applyFont="1" applyBorder="1" applyAlignment="1">
      <alignment horizontal="center"/>
    </xf>
    <xf numFmtId="43" fontId="29" fillId="0" borderId="11" xfId="42" applyFont="1" applyBorder="1" applyAlignment="1">
      <alignment horizontal="center" vertical="center" wrapText="1"/>
    </xf>
    <xf numFmtId="43" fontId="29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left" vertical="center" wrapText="1" readingOrder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readingOrder="1"/>
    </xf>
    <xf numFmtId="167" fontId="8" fillId="0" borderId="16" xfId="42" applyNumberFormat="1" applyFont="1" applyBorder="1" applyAlignment="1">
      <alignment vertical="center"/>
    </xf>
    <xf numFmtId="167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 readingOrder="1"/>
    </xf>
    <xf numFmtId="1" fontId="7" fillId="0" borderId="10" xfId="42" applyNumberFormat="1" applyFont="1" applyBorder="1" applyAlignment="1">
      <alignment horizontal="right" vertical="center"/>
    </xf>
    <xf numFmtId="167" fontId="7" fillId="0" borderId="10" xfId="42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67" fontId="7" fillId="0" borderId="10" xfId="42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 readingOrder="1"/>
    </xf>
    <xf numFmtId="0" fontId="7" fillId="0" borderId="18" xfId="0" applyFont="1" applyBorder="1" applyAlignment="1">
      <alignment horizontal="left" vertical="center" wrapText="1" readingOrder="1"/>
    </xf>
    <xf numFmtId="1" fontId="7" fillId="0" borderId="18" xfId="42" applyNumberFormat="1" applyFont="1" applyBorder="1" applyAlignment="1">
      <alignment horizontal="right" vertical="center"/>
    </xf>
    <xf numFmtId="1" fontId="7" fillId="0" borderId="18" xfId="42" applyNumberFormat="1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49" fontId="8" fillId="0" borderId="12" xfId="42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8" fillId="0" borderId="16" xfId="0" applyNumberFormat="1" applyFont="1" applyBorder="1" applyAlignment="1">
      <alignment horizontal="left" vertical="center" wrapText="1" readingOrder="1"/>
    </xf>
    <xf numFmtId="3" fontId="8" fillId="0" borderId="12" xfId="0" applyNumberFormat="1" applyFont="1" applyBorder="1" applyAlignment="1">
      <alignment horizontal="left" vertical="center" wrapText="1" readingOrder="1"/>
    </xf>
    <xf numFmtId="3" fontId="8" fillId="0" borderId="19" xfId="0" applyNumberFormat="1" applyFont="1" applyBorder="1" applyAlignment="1">
      <alignment horizontal="left" vertical="center" wrapText="1" readingOrder="1"/>
    </xf>
    <xf numFmtId="3" fontId="8" fillId="0" borderId="20" xfId="0" applyNumberFormat="1" applyFont="1" applyBorder="1" applyAlignment="1">
      <alignment horizontal="left" vertical="center" wrapText="1" readingOrder="1"/>
    </xf>
    <xf numFmtId="3" fontId="8" fillId="0" borderId="21" xfId="0" applyNumberFormat="1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 vertical="center" readingOrder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0" zoomScaleNormal="80" zoomScalePageLayoutView="0" workbookViewId="0" topLeftCell="A1">
      <selection activeCell="A2" sqref="A2:O2"/>
    </sheetView>
  </sheetViews>
  <sheetFormatPr defaultColWidth="8.796875" defaultRowHeight="15"/>
  <cols>
    <col min="1" max="1" width="4" style="91" customWidth="1"/>
    <col min="2" max="2" width="16.3984375" style="91" customWidth="1"/>
    <col min="3" max="3" width="7.5" style="91" bestFit="1" customWidth="1"/>
    <col min="4" max="4" width="6.69921875" style="91" bestFit="1" customWidth="1"/>
    <col min="5" max="5" width="7.5" style="91" bestFit="1" customWidth="1"/>
    <col min="6" max="6" width="6.69921875" style="91" bestFit="1" customWidth="1"/>
    <col min="7" max="7" width="6.5" style="91" customWidth="1"/>
    <col min="8" max="8" width="7.5" style="91" bestFit="1" customWidth="1"/>
    <col min="9" max="9" width="6.69921875" style="91" bestFit="1" customWidth="1"/>
    <col min="10" max="10" width="7.5" style="91" bestFit="1" customWidth="1"/>
    <col min="11" max="11" width="8.8984375" style="91" bestFit="1" customWidth="1"/>
    <col min="12" max="12" width="7.5" style="91" bestFit="1" customWidth="1"/>
    <col min="13" max="13" width="6.69921875" style="91" bestFit="1" customWidth="1"/>
    <col min="14" max="14" width="8.8984375" style="91" bestFit="1" customWidth="1"/>
    <col min="15" max="15" width="6.69921875" style="91" bestFit="1" customWidth="1"/>
    <col min="16" max="16" width="6.3984375" style="91" bestFit="1" customWidth="1"/>
    <col min="17" max="17" width="9.19921875" style="91" bestFit="1" customWidth="1"/>
    <col min="18" max="16384" width="9" style="91" customWidth="1"/>
  </cols>
  <sheetData>
    <row r="1" spans="16:17" ht="12.75">
      <c r="P1" s="148" t="s">
        <v>93</v>
      </c>
      <c r="Q1" s="148"/>
    </row>
    <row r="2" spans="1:16" ht="16.5">
      <c r="A2" s="149" t="s">
        <v>102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90"/>
    </row>
    <row r="3" spans="1:16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151" t="s">
        <v>28</v>
      </c>
      <c r="O3" s="151"/>
      <c r="P3" s="89"/>
    </row>
    <row r="4" spans="1:17" s="92" customFormat="1" ht="16.5" customHeight="1">
      <c r="A4" s="150" t="s">
        <v>0</v>
      </c>
      <c r="B4" s="147" t="s">
        <v>21</v>
      </c>
      <c r="C4" s="147" t="s">
        <v>18</v>
      </c>
      <c r="D4" s="147"/>
      <c r="E4" s="147" t="s">
        <v>22</v>
      </c>
      <c r="F4" s="147"/>
      <c r="G4" s="147"/>
      <c r="H4" s="147" t="s">
        <v>23</v>
      </c>
      <c r="I4" s="147"/>
      <c r="J4" s="147"/>
      <c r="K4" s="147" t="s">
        <v>24</v>
      </c>
      <c r="L4" s="147"/>
      <c r="M4" s="147"/>
      <c r="N4" s="147" t="s">
        <v>25</v>
      </c>
      <c r="O4" s="147"/>
      <c r="P4" s="147"/>
      <c r="Q4" s="150" t="s">
        <v>84</v>
      </c>
    </row>
    <row r="5" spans="1:17" s="92" customFormat="1" ht="12.75">
      <c r="A5" s="150"/>
      <c r="B5" s="147"/>
      <c r="C5" s="101" t="s">
        <v>19</v>
      </c>
      <c r="D5" s="101" t="s">
        <v>20</v>
      </c>
      <c r="E5" s="101" t="s">
        <v>19</v>
      </c>
      <c r="F5" s="101" t="s">
        <v>20</v>
      </c>
      <c r="G5" s="101" t="s">
        <v>82</v>
      </c>
      <c r="H5" s="101" t="s">
        <v>19</v>
      </c>
      <c r="I5" s="101" t="s">
        <v>20</v>
      </c>
      <c r="J5" s="101" t="s">
        <v>82</v>
      </c>
      <c r="K5" s="101" t="s">
        <v>19</v>
      </c>
      <c r="L5" s="101" t="s">
        <v>20</v>
      </c>
      <c r="M5" s="101" t="s">
        <v>82</v>
      </c>
      <c r="N5" s="101" t="s">
        <v>19</v>
      </c>
      <c r="O5" s="101" t="s">
        <v>20</v>
      </c>
      <c r="P5" s="101" t="s">
        <v>82</v>
      </c>
      <c r="Q5" s="150"/>
    </row>
    <row r="6" spans="1:17" s="90" customFormat="1" ht="12.75">
      <c r="A6" s="118" t="s">
        <v>80</v>
      </c>
      <c r="B6" s="119" t="s">
        <v>81</v>
      </c>
      <c r="C6" s="120">
        <f aca="true" t="shared" si="0" ref="C6:P6">SUM(C7:C11)</f>
        <v>117.924</v>
      </c>
      <c r="D6" s="120">
        <f t="shared" si="0"/>
        <v>0</v>
      </c>
      <c r="E6" s="120">
        <f t="shared" si="0"/>
        <v>388.9</v>
      </c>
      <c r="F6" s="120">
        <f t="shared" si="0"/>
        <v>0</v>
      </c>
      <c r="G6" s="120">
        <f t="shared" si="0"/>
        <v>0</v>
      </c>
      <c r="H6" s="120">
        <f t="shared" si="0"/>
        <v>554.6</v>
      </c>
      <c r="I6" s="120">
        <f t="shared" si="0"/>
        <v>0</v>
      </c>
      <c r="J6" s="120">
        <f t="shared" si="0"/>
        <v>0</v>
      </c>
      <c r="K6" s="120">
        <f t="shared" si="0"/>
        <v>1459.2</v>
      </c>
      <c r="L6" s="120">
        <f t="shared" si="0"/>
        <v>180</v>
      </c>
      <c r="M6" s="120">
        <f t="shared" si="0"/>
        <v>0</v>
      </c>
      <c r="N6" s="120">
        <f t="shared" si="0"/>
        <v>1020.934</v>
      </c>
      <c r="O6" s="121">
        <f t="shared" si="0"/>
        <v>300</v>
      </c>
      <c r="P6" s="120">
        <f t="shared" si="0"/>
        <v>0</v>
      </c>
      <c r="Q6" s="122">
        <f>SUM(C6:P6)</f>
        <v>4021.558</v>
      </c>
    </row>
    <row r="7" spans="1:17" ht="38.25">
      <c r="A7" s="102">
        <v>1</v>
      </c>
      <c r="B7" s="103" t="s">
        <v>16</v>
      </c>
      <c r="C7" s="104">
        <v>30</v>
      </c>
      <c r="D7" s="105">
        <v>0</v>
      </c>
      <c r="E7" s="104">
        <v>214.7</v>
      </c>
      <c r="F7" s="105">
        <v>0</v>
      </c>
      <c r="G7" s="105">
        <v>0</v>
      </c>
      <c r="H7" s="104">
        <v>123</v>
      </c>
      <c r="I7" s="105">
        <v>0</v>
      </c>
      <c r="J7" s="105">
        <v>0</v>
      </c>
      <c r="K7" s="104">
        <v>127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6">
        <f aca="true" t="shared" si="1" ref="Q7:Q17">SUM(C7:P7)</f>
        <v>494.7</v>
      </c>
    </row>
    <row r="8" spans="1:17" ht="25.5">
      <c r="A8" s="102">
        <v>2</v>
      </c>
      <c r="B8" s="103" t="s">
        <v>26</v>
      </c>
      <c r="C8" s="104">
        <v>15</v>
      </c>
      <c r="D8" s="105">
        <v>0</v>
      </c>
      <c r="E8" s="104">
        <v>33</v>
      </c>
      <c r="F8" s="105">
        <v>0</v>
      </c>
      <c r="G8" s="105">
        <v>0</v>
      </c>
      <c r="H8" s="105">
        <v>0</v>
      </c>
      <c r="I8" s="105">
        <v>0</v>
      </c>
      <c r="J8" s="105">
        <v>0</v>
      </c>
      <c r="K8" s="104">
        <f>14.5+134+32.2</f>
        <v>180.7</v>
      </c>
      <c r="L8" s="105">
        <v>0</v>
      </c>
      <c r="M8" s="105">
        <v>0</v>
      </c>
      <c r="N8" s="104">
        <v>140</v>
      </c>
      <c r="O8" s="107">
        <v>80</v>
      </c>
      <c r="P8" s="105">
        <v>0</v>
      </c>
      <c r="Q8" s="106">
        <f t="shared" si="1"/>
        <v>448.7</v>
      </c>
    </row>
    <row r="9" spans="1:17" ht="63.75">
      <c r="A9" s="102">
        <v>3</v>
      </c>
      <c r="B9" s="103" t="s">
        <v>17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4">
        <v>90</v>
      </c>
      <c r="L9" s="104">
        <v>180</v>
      </c>
      <c r="M9" s="105">
        <v>0</v>
      </c>
      <c r="N9" s="105">
        <v>0</v>
      </c>
      <c r="O9" s="107">
        <v>220</v>
      </c>
      <c r="P9" s="105">
        <v>0</v>
      </c>
      <c r="Q9" s="106">
        <f t="shared" si="1"/>
        <v>490</v>
      </c>
    </row>
    <row r="10" spans="1:17" ht="51">
      <c r="A10" s="102">
        <v>4</v>
      </c>
      <c r="B10" s="103" t="s">
        <v>27</v>
      </c>
      <c r="C10" s="104">
        <v>40</v>
      </c>
      <c r="D10" s="105">
        <v>0</v>
      </c>
      <c r="E10" s="104">
        <v>42.1</v>
      </c>
      <c r="F10" s="105">
        <v>0</v>
      </c>
      <c r="G10" s="105">
        <v>0</v>
      </c>
      <c r="H10" s="104">
        <v>239.2</v>
      </c>
      <c r="I10" s="105">
        <v>0</v>
      </c>
      <c r="J10" s="105">
        <v>0</v>
      </c>
      <c r="K10" s="104">
        <v>810.3</v>
      </c>
      <c r="L10" s="105">
        <v>0</v>
      </c>
      <c r="M10" s="105">
        <v>0</v>
      </c>
      <c r="N10" s="104">
        <f>627.679</f>
        <v>627.679</v>
      </c>
      <c r="O10" s="107">
        <v>0</v>
      </c>
      <c r="P10" s="105">
        <v>0</v>
      </c>
      <c r="Q10" s="106">
        <f t="shared" si="1"/>
        <v>1759.279</v>
      </c>
    </row>
    <row r="11" spans="1:17" ht="38.25">
      <c r="A11" s="102">
        <v>5</v>
      </c>
      <c r="B11" s="103" t="s">
        <v>85</v>
      </c>
      <c r="C11" s="108">
        <v>32.924</v>
      </c>
      <c r="D11" s="105">
        <v>0</v>
      </c>
      <c r="E11" s="104">
        <f>67.8+31.3</f>
        <v>99.1</v>
      </c>
      <c r="F11" s="105">
        <v>0</v>
      </c>
      <c r="G11" s="105">
        <v>0</v>
      </c>
      <c r="H11" s="104">
        <f>76.9+57+58.5</f>
        <v>192.4</v>
      </c>
      <c r="I11" s="105">
        <v>0</v>
      </c>
      <c r="J11" s="105">
        <v>0</v>
      </c>
      <c r="K11" s="104">
        <f>96.2+39.6+115.4</f>
        <v>251.20000000000002</v>
      </c>
      <c r="L11" s="105">
        <v>0</v>
      </c>
      <c r="M11" s="105">
        <v>0</v>
      </c>
      <c r="N11" s="104">
        <v>253.255</v>
      </c>
      <c r="O11" s="107">
        <v>0</v>
      </c>
      <c r="P11" s="105">
        <v>0</v>
      </c>
      <c r="Q11" s="106">
        <f t="shared" si="1"/>
        <v>828.879</v>
      </c>
    </row>
    <row r="12" spans="1:17" s="100" customFormat="1" ht="12.75">
      <c r="A12" s="109" t="s">
        <v>79</v>
      </c>
      <c r="B12" s="110" t="s">
        <v>3</v>
      </c>
      <c r="C12" s="127">
        <v>0</v>
      </c>
      <c r="D12" s="127">
        <v>0</v>
      </c>
      <c r="E12" s="127">
        <v>0</v>
      </c>
      <c r="F12" s="127">
        <v>0</v>
      </c>
      <c r="G12" s="111">
        <f>SUM(G13:G16)</f>
        <v>14.8</v>
      </c>
      <c r="H12" s="127">
        <v>0</v>
      </c>
      <c r="I12" s="127">
        <v>0</v>
      </c>
      <c r="J12" s="111">
        <f>SUM(J13:J16)</f>
        <v>245.573</v>
      </c>
      <c r="K12" s="127">
        <v>0</v>
      </c>
      <c r="L12" s="127">
        <v>0</v>
      </c>
      <c r="M12" s="111">
        <f>SUM(M13:M16)</f>
        <v>90.644</v>
      </c>
      <c r="N12" s="127">
        <v>0</v>
      </c>
      <c r="O12" s="127">
        <v>0</v>
      </c>
      <c r="P12" s="112">
        <f>SUM(P13:P16)</f>
        <v>120</v>
      </c>
      <c r="Q12" s="128">
        <f t="shared" si="1"/>
        <v>471.017</v>
      </c>
    </row>
    <row r="13" spans="1:17" ht="25.5">
      <c r="A13" s="113">
        <v>1</v>
      </c>
      <c r="B13" s="114" t="s">
        <v>13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15">
        <v>120</v>
      </c>
      <c r="Q13" s="106">
        <f t="shared" si="1"/>
        <v>120</v>
      </c>
    </row>
    <row r="14" spans="1:17" ht="12.75">
      <c r="A14" s="113">
        <v>2</v>
      </c>
      <c r="B14" s="114" t="s">
        <v>14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15">
        <v>90.644</v>
      </c>
      <c r="N14" s="105">
        <v>0</v>
      </c>
      <c r="O14" s="105">
        <v>0</v>
      </c>
      <c r="P14" s="105">
        <v>0</v>
      </c>
      <c r="Q14" s="106">
        <f t="shared" si="1"/>
        <v>90.644</v>
      </c>
    </row>
    <row r="15" spans="1:17" ht="25.5">
      <c r="A15" s="113">
        <v>3</v>
      </c>
      <c r="B15" s="116" t="s">
        <v>15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7">
        <v>245.573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6">
        <f t="shared" si="1"/>
        <v>245.573</v>
      </c>
    </row>
    <row r="16" spans="1:17" ht="25.5">
      <c r="A16" s="113">
        <v>4</v>
      </c>
      <c r="B16" s="114" t="s">
        <v>86</v>
      </c>
      <c r="C16" s="105">
        <v>0</v>
      </c>
      <c r="D16" s="105">
        <v>0</v>
      </c>
      <c r="E16" s="105">
        <v>0</v>
      </c>
      <c r="F16" s="105">
        <v>0</v>
      </c>
      <c r="G16" s="117">
        <v>14.8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6">
        <f t="shared" si="1"/>
        <v>14.8</v>
      </c>
    </row>
    <row r="17" spans="1:17" s="100" customFormat="1" ht="12.75">
      <c r="A17" s="146" t="s">
        <v>83</v>
      </c>
      <c r="B17" s="146"/>
      <c r="C17" s="123">
        <f>C6+C12</f>
        <v>117.924</v>
      </c>
      <c r="D17" s="123">
        <f aca="true" t="shared" si="2" ref="D17:P17">D6+D12</f>
        <v>0</v>
      </c>
      <c r="E17" s="123">
        <f t="shared" si="2"/>
        <v>388.9</v>
      </c>
      <c r="F17" s="123">
        <f t="shared" si="2"/>
        <v>0</v>
      </c>
      <c r="G17" s="123">
        <f t="shared" si="2"/>
        <v>14.8</v>
      </c>
      <c r="H17" s="123">
        <f t="shared" si="2"/>
        <v>554.6</v>
      </c>
      <c r="I17" s="123">
        <f t="shared" si="2"/>
        <v>0</v>
      </c>
      <c r="J17" s="123">
        <f t="shared" si="2"/>
        <v>245.573</v>
      </c>
      <c r="K17" s="123">
        <f t="shared" si="2"/>
        <v>1459.2</v>
      </c>
      <c r="L17" s="123">
        <f t="shared" si="2"/>
        <v>180</v>
      </c>
      <c r="M17" s="123">
        <f t="shared" si="2"/>
        <v>90.644</v>
      </c>
      <c r="N17" s="123">
        <f t="shared" si="2"/>
        <v>1020.934</v>
      </c>
      <c r="O17" s="124">
        <f t="shared" si="2"/>
        <v>300</v>
      </c>
      <c r="P17" s="125">
        <f t="shared" si="2"/>
        <v>120</v>
      </c>
      <c r="Q17" s="126">
        <f t="shared" si="1"/>
        <v>4492.575000000001</v>
      </c>
    </row>
    <row r="18" spans="5:15" ht="12.75">
      <c r="E18" s="93"/>
      <c r="F18" s="94"/>
      <c r="G18" s="94"/>
      <c r="H18" s="95"/>
      <c r="K18" s="96"/>
      <c r="O18" s="99"/>
    </row>
    <row r="19" spans="8:11" ht="12.75">
      <c r="H19" s="97"/>
      <c r="K19" s="96"/>
    </row>
    <row r="20" ht="12.75">
      <c r="K20" s="96"/>
    </row>
    <row r="21" spans="11:14" ht="12.75">
      <c r="K21" s="96"/>
      <c r="N21" s="97"/>
    </row>
    <row r="22" ht="12.75">
      <c r="K22" s="96"/>
    </row>
    <row r="23" ht="12.75">
      <c r="K23" s="96"/>
    </row>
    <row r="24" spans="8:11" ht="12.75">
      <c r="H24" s="97"/>
      <c r="K24" s="96"/>
    </row>
    <row r="25" ht="12.75">
      <c r="K25" s="98"/>
    </row>
  </sheetData>
  <sheetProtection/>
  <mergeCells count="12">
    <mergeCell ref="K4:M4"/>
    <mergeCell ref="Q4:Q5"/>
    <mergeCell ref="A17:B17"/>
    <mergeCell ref="B4:B5"/>
    <mergeCell ref="P1:Q1"/>
    <mergeCell ref="A2:O2"/>
    <mergeCell ref="A4:A5"/>
    <mergeCell ref="C4:D4"/>
    <mergeCell ref="N3:O3"/>
    <mergeCell ref="E4:G4"/>
    <mergeCell ref="H4:J4"/>
    <mergeCell ref="N4:P4"/>
  </mergeCells>
  <printOptions/>
  <pageMargins left="0.2" right="0.2" top="0.19" bottom="0.22" header="0.19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zoomScale="90" zoomScaleNormal="90" zoomScalePageLayoutView="0" workbookViewId="0" topLeftCell="A1">
      <selection activeCell="L39" sqref="L39"/>
    </sheetView>
  </sheetViews>
  <sheetFormatPr defaultColWidth="8.796875" defaultRowHeight="15"/>
  <cols>
    <col min="1" max="1" width="4.3984375" style="3" bestFit="1" customWidth="1"/>
    <col min="2" max="2" width="37" style="1" customWidth="1"/>
    <col min="3" max="3" width="10.19921875" style="3" bestFit="1" customWidth="1"/>
    <col min="4" max="4" width="6.8984375" style="3" customWidth="1"/>
    <col min="5" max="7" width="4.8984375" style="3" bestFit="1" customWidth="1"/>
    <col min="8" max="8" width="5.09765625" style="3" customWidth="1"/>
    <col min="9" max="9" width="4.8984375" style="3" bestFit="1" customWidth="1"/>
    <col min="10" max="10" width="8.19921875" style="45" customWidth="1"/>
    <col min="11" max="11" width="7.59765625" style="38" bestFit="1" customWidth="1"/>
    <col min="12" max="12" width="7.09765625" style="4" customWidth="1"/>
    <col min="13" max="13" width="7.09765625" style="4" bestFit="1" customWidth="1"/>
    <col min="14" max="14" width="14.19921875" style="4" bestFit="1" customWidth="1"/>
    <col min="15" max="16384" width="9" style="1" customWidth="1"/>
  </cols>
  <sheetData>
    <row r="1" ht="15">
      <c r="N1" s="3" t="s">
        <v>94</v>
      </c>
    </row>
    <row r="2" spans="1:14" ht="58.5" customHeight="1">
      <c r="A2" s="154" t="s">
        <v>101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2" customFormat="1" ht="29.25" customHeight="1">
      <c r="A3" s="163" t="s">
        <v>0</v>
      </c>
      <c r="B3" s="163" t="s">
        <v>62</v>
      </c>
      <c r="C3" s="164" t="s">
        <v>64</v>
      </c>
      <c r="D3" s="164"/>
      <c r="E3" s="164"/>
      <c r="F3" s="164"/>
      <c r="G3" s="164"/>
      <c r="H3" s="164"/>
      <c r="I3" s="164"/>
      <c r="J3" s="153" t="s">
        <v>95</v>
      </c>
      <c r="K3" s="153"/>
      <c r="L3" s="153"/>
      <c r="M3" s="153"/>
      <c r="N3" s="153"/>
    </row>
    <row r="4" spans="1:14" s="2" customFormat="1" ht="20.25" customHeight="1">
      <c r="A4" s="163"/>
      <c r="B4" s="163"/>
      <c r="C4" s="7" t="s">
        <v>4</v>
      </c>
      <c r="D4" s="8" t="s">
        <v>63</v>
      </c>
      <c r="E4" s="9">
        <v>2011</v>
      </c>
      <c r="F4" s="9">
        <v>2012</v>
      </c>
      <c r="G4" s="10">
        <v>2013</v>
      </c>
      <c r="H4" s="10">
        <v>2014</v>
      </c>
      <c r="I4" s="9">
        <v>2015</v>
      </c>
      <c r="J4" s="50" t="s">
        <v>65</v>
      </c>
      <c r="K4" s="61" t="s">
        <v>63</v>
      </c>
      <c r="L4" s="52" t="s">
        <v>66</v>
      </c>
      <c r="M4" s="52" t="s">
        <v>67</v>
      </c>
      <c r="N4" s="52" t="s">
        <v>68</v>
      </c>
    </row>
    <row r="5" spans="1:14" s="2" customFormat="1" ht="19.5" customHeight="1">
      <c r="A5" s="76">
        <v>1</v>
      </c>
      <c r="B5" s="155" t="s">
        <v>70</v>
      </c>
      <c r="C5" s="155"/>
      <c r="D5" s="155"/>
      <c r="E5" s="155"/>
      <c r="F5" s="155"/>
      <c r="G5" s="155"/>
      <c r="H5" s="155"/>
      <c r="I5" s="155"/>
      <c r="J5" s="155"/>
      <c r="K5" s="133">
        <f>K6</f>
        <v>1260</v>
      </c>
      <c r="L5" s="77">
        <f>K5/2</f>
        <v>630</v>
      </c>
      <c r="M5" s="77">
        <v>630</v>
      </c>
      <c r="N5" s="77">
        <v>0</v>
      </c>
    </row>
    <row r="6" spans="1:14" ht="19.5" customHeight="1">
      <c r="A6" s="62" t="s">
        <v>35</v>
      </c>
      <c r="B6" s="63" t="s">
        <v>36</v>
      </c>
      <c r="C6" s="64" t="s">
        <v>5</v>
      </c>
      <c r="D6" s="64">
        <v>20</v>
      </c>
      <c r="E6" s="64">
        <v>2</v>
      </c>
      <c r="F6" s="64">
        <v>4</v>
      </c>
      <c r="G6" s="64">
        <v>4</v>
      </c>
      <c r="H6" s="64">
        <v>5</v>
      </c>
      <c r="I6" s="64">
        <v>5</v>
      </c>
      <c r="J6" s="65">
        <v>63</v>
      </c>
      <c r="K6" s="66">
        <f>D6*J6</f>
        <v>1260</v>
      </c>
      <c r="L6" s="67">
        <v>630</v>
      </c>
      <c r="M6" s="67">
        <v>630</v>
      </c>
      <c r="N6" s="67">
        <v>0</v>
      </c>
    </row>
    <row r="7" spans="1:14" s="2" customFormat="1" ht="19.5" customHeight="1">
      <c r="A7" s="25">
        <v>2</v>
      </c>
      <c r="B7" s="156" t="s">
        <v>71</v>
      </c>
      <c r="C7" s="156"/>
      <c r="D7" s="156"/>
      <c r="E7" s="156"/>
      <c r="F7" s="156"/>
      <c r="G7" s="156"/>
      <c r="H7" s="156"/>
      <c r="I7" s="156"/>
      <c r="J7" s="156"/>
      <c r="K7" s="61">
        <f>K8+K9+K10</f>
        <v>500</v>
      </c>
      <c r="L7" s="52">
        <v>300</v>
      </c>
      <c r="M7" s="52">
        <f>SUM(M8:M10)</f>
        <v>0</v>
      </c>
      <c r="N7" s="52">
        <v>200</v>
      </c>
    </row>
    <row r="8" spans="1:14" ht="49.5" customHeight="1">
      <c r="A8" s="26" t="s">
        <v>32</v>
      </c>
      <c r="B8" s="46" t="s">
        <v>11</v>
      </c>
      <c r="C8" s="15" t="s">
        <v>12</v>
      </c>
      <c r="D8" s="14">
        <f>SUM(E8:I8)</f>
        <v>5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55">
        <v>10</v>
      </c>
      <c r="K8" s="56">
        <f>J8*D8</f>
        <v>50</v>
      </c>
      <c r="L8" s="49">
        <v>30</v>
      </c>
      <c r="M8" s="49">
        <v>0</v>
      </c>
      <c r="N8" s="49">
        <v>20</v>
      </c>
    </row>
    <row r="9" spans="1:14" ht="49.5" customHeight="1">
      <c r="A9" s="27" t="s">
        <v>33</v>
      </c>
      <c r="B9" s="29" t="s">
        <v>30</v>
      </c>
      <c r="C9" s="12" t="s">
        <v>5</v>
      </c>
      <c r="D9" s="11">
        <f>SUM(E9:I9)</f>
        <v>10</v>
      </c>
      <c r="E9" s="11">
        <v>1</v>
      </c>
      <c r="F9" s="11">
        <v>2</v>
      </c>
      <c r="G9" s="11">
        <v>2</v>
      </c>
      <c r="H9" s="11">
        <v>2</v>
      </c>
      <c r="I9" s="11">
        <v>3</v>
      </c>
      <c r="J9" s="42">
        <v>15</v>
      </c>
      <c r="K9" s="35">
        <f>J9*D9</f>
        <v>150</v>
      </c>
      <c r="L9" s="32">
        <v>200</v>
      </c>
      <c r="M9" s="32">
        <v>0</v>
      </c>
      <c r="N9" s="32">
        <v>130</v>
      </c>
    </row>
    <row r="10" spans="1:14" ht="34.5" customHeight="1">
      <c r="A10" s="68" t="s">
        <v>34</v>
      </c>
      <c r="B10" s="69" t="s">
        <v>59</v>
      </c>
      <c r="C10" s="70" t="s">
        <v>31</v>
      </c>
      <c r="D10" s="71">
        <f>SUM(E10:I10)</f>
        <v>6</v>
      </c>
      <c r="E10" s="71">
        <v>0</v>
      </c>
      <c r="F10" s="71">
        <v>1</v>
      </c>
      <c r="G10" s="71">
        <v>2</v>
      </c>
      <c r="H10" s="71">
        <v>1</v>
      </c>
      <c r="I10" s="71">
        <v>2</v>
      </c>
      <c r="J10" s="72">
        <v>50</v>
      </c>
      <c r="K10" s="73">
        <f>J10*D10</f>
        <v>300</v>
      </c>
      <c r="L10" s="74">
        <v>200</v>
      </c>
      <c r="M10" s="74">
        <v>0</v>
      </c>
      <c r="N10" s="74">
        <v>100</v>
      </c>
    </row>
    <row r="11" spans="1:14" s="2" customFormat="1" ht="19.5" customHeight="1">
      <c r="A11" s="25">
        <v>3</v>
      </c>
      <c r="B11" s="157" t="s">
        <v>72</v>
      </c>
      <c r="C11" s="158"/>
      <c r="D11" s="158"/>
      <c r="E11" s="158"/>
      <c r="F11" s="158"/>
      <c r="G11" s="158"/>
      <c r="H11" s="158"/>
      <c r="I11" s="158"/>
      <c r="J11" s="159"/>
      <c r="K11" s="51">
        <f>K12+K13+K14</f>
        <v>4740</v>
      </c>
      <c r="L11" s="53">
        <f>SUM(L12:L14)</f>
        <v>2370</v>
      </c>
      <c r="M11" s="53">
        <f>SUM(M12:M14)</f>
        <v>2250</v>
      </c>
      <c r="N11" s="52">
        <f>SUM(N12:N14)</f>
        <v>120</v>
      </c>
    </row>
    <row r="12" spans="1:14" ht="19.5" customHeight="1">
      <c r="A12" s="26" t="s">
        <v>37</v>
      </c>
      <c r="B12" s="46" t="s">
        <v>39</v>
      </c>
      <c r="C12" s="15" t="s">
        <v>6</v>
      </c>
      <c r="D12" s="14">
        <f>SUM(E12:I12)</f>
        <v>15</v>
      </c>
      <c r="E12" s="14">
        <v>2</v>
      </c>
      <c r="F12" s="14">
        <v>3</v>
      </c>
      <c r="G12" s="14">
        <v>3</v>
      </c>
      <c r="H12" s="14">
        <v>3</v>
      </c>
      <c r="I12" s="14">
        <v>4</v>
      </c>
      <c r="J12" s="55">
        <v>200</v>
      </c>
      <c r="K12" s="48">
        <f>D12*J12</f>
        <v>3000</v>
      </c>
      <c r="L12" s="47">
        <v>1500</v>
      </c>
      <c r="M12" s="47">
        <v>1500</v>
      </c>
      <c r="N12" s="49">
        <v>0</v>
      </c>
    </row>
    <row r="13" spans="1:14" ht="34.5" customHeight="1">
      <c r="A13" s="27" t="s">
        <v>38</v>
      </c>
      <c r="B13" s="29" t="s">
        <v>40</v>
      </c>
      <c r="C13" s="12" t="s">
        <v>29</v>
      </c>
      <c r="D13" s="11">
        <f>SUM(E13:I13)</f>
        <v>15</v>
      </c>
      <c r="E13" s="11">
        <v>2</v>
      </c>
      <c r="F13" s="11">
        <v>3</v>
      </c>
      <c r="G13" s="11">
        <v>3</v>
      </c>
      <c r="H13" s="11">
        <v>3</v>
      </c>
      <c r="I13" s="11">
        <v>4</v>
      </c>
      <c r="J13" s="42">
        <v>100</v>
      </c>
      <c r="K13" s="40">
        <f>D13*J13</f>
        <v>1500</v>
      </c>
      <c r="L13" s="32">
        <v>750</v>
      </c>
      <c r="M13" s="32">
        <v>750</v>
      </c>
      <c r="N13" s="32">
        <v>0</v>
      </c>
    </row>
    <row r="14" spans="1:14" ht="34.5" customHeight="1">
      <c r="A14" s="68" t="s">
        <v>41</v>
      </c>
      <c r="B14" s="69" t="s">
        <v>42</v>
      </c>
      <c r="C14" s="70" t="s">
        <v>29</v>
      </c>
      <c r="D14" s="71">
        <f>SUM(E14:I14)</f>
        <v>8</v>
      </c>
      <c r="E14" s="71">
        <v>0</v>
      </c>
      <c r="F14" s="71">
        <v>1</v>
      </c>
      <c r="G14" s="71">
        <v>2</v>
      </c>
      <c r="H14" s="71">
        <v>2</v>
      </c>
      <c r="I14" s="71">
        <v>3</v>
      </c>
      <c r="J14" s="72">
        <v>30</v>
      </c>
      <c r="K14" s="73">
        <f>D14*J14</f>
        <v>240</v>
      </c>
      <c r="L14" s="74">
        <v>120</v>
      </c>
      <c r="M14" s="74">
        <v>0</v>
      </c>
      <c r="N14" s="74">
        <v>120</v>
      </c>
    </row>
    <row r="15" spans="1:15" s="2" customFormat="1" ht="19.5" customHeight="1">
      <c r="A15" s="25">
        <v>4</v>
      </c>
      <c r="B15" s="157" t="s">
        <v>43</v>
      </c>
      <c r="C15" s="158"/>
      <c r="D15" s="158"/>
      <c r="E15" s="158"/>
      <c r="F15" s="158"/>
      <c r="G15" s="158"/>
      <c r="H15" s="158"/>
      <c r="I15" s="158"/>
      <c r="J15" s="159"/>
      <c r="K15" s="51">
        <f>SUM(K16:K18)</f>
        <v>7500</v>
      </c>
      <c r="L15" s="51">
        <f>SUM(L16:L18)</f>
        <v>4150</v>
      </c>
      <c r="M15" s="51">
        <f>SUM(M16:M18)</f>
        <v>1000</v>
      </c>
      <c r="N15" s="51">
        <f>SUM(N16:N18)</f>
        <v>2350</v>
      </c>
      <c r="O15" s="54"/>
    </row>
    <row r="16" spans="1:14" ht="19.5" customHeight="1">
      <c r="A16" s="26" t="s">
        <v>44</v>
      </c>
      <c r="B16" s="46" t="s">
        <v>96</v>
      </c>
      <c r="C16" s="15" t="s">
        <v>9</v>
      </c>
      <c r="D16" s="14">
        <f aca="true" t="shared" si="0" ref="D16:D26">SUM(E16:I16)</f>
        <v>1</v>
      </c>
      <c r="E16" s="14"/>
      <c r="F16" s="14">
        <v>1</v>
      </c>
      <c r="G16" s="14"/>
      <c r="H16" s="14"/>
      <c r="I16" s="14"/>
      <c r="J16" s="47">
        <v>3000</v>
      </c>
      <c r="K16" s="48">
        <f>D16*J16</f>
        <v>3000</v>
      </c>
      <c r="L16" s="47">
        <v>1000</v>
      </c>
      <c r="M16" s="47">
        <v>1000</v>
      </c>
      <c r="N16" s="47">
        <v>1000</v>
      </c>
    </row>
    <row r="17" spans="1:14" ht="19.5" customHeight="1">
      <c r="A17" s="24" t="s">
        <v>45</v>
      </c>
      <c r="B17" s="130" t="s">
        <v>97</v>
      </c>
      <c r="C17" s="13" t="s">
        <v>9</v>
      </c>
      <c r="D17" s="145">
        <f t="shared" si="0"/>
        <v>27</v>
      </c>
      <c r="E17" s="145">
        <v>5</v>
      </c>
      <c r="F17" s="145">
        <v>5</v>
      </c>
      <c r="G17" s="145">
        <v>5</v>
      </c>
      <c r="H17" s="145">
        <v>6</v>
      </c>
      <c r="I17" s="145">
        <v>6</v>
      </c>
      <c r="J17" s="136">
        <v>100</v>
      </c>
      <c r="K17" s="137">
        <f>D17*J17</f>
        <v>2700</v>
      </c>
      <c r="L17" s="139">
        <v>1350</v>
      </c>
      <c r="M17" s="138">
        <v>0</v>
      </c>
      <c r="N17" s="139">
        <v>1350</v>
      </c>
    </row>
    <row r="18" spans="1:14" ht="34.5" customHeight="1">
      <c r="A18" s="62" t="s">
        <v>46</v>
      </c>
      <c r="B18" s="82" t="s">
        <v>69</v>
      </c>
      <c r="C18" s="83" t="s">
        <v>47</v>
      </c>
      <c r="D18" s="84">
        <f>SUM(E18:I18)</f>
        <v>3</v>
      </c>
      <c r="E18" s="84">
        <v>1</v>
      </c>
      <c r="F18" s="84"/>
      <c r="G18" s="84">
        <v>1</v>
      </c>
      <c r="H18" s="84"/>
      <c r="I18" s="84">
        <v>1</v>
      </c>
      <c r="J18" s="85">
        <v>600</v>
      </c>
      <c r="K18" s="86">
        <f>J18*D18</f>
        <v>1800</v>
      </c>
      <c r="L18" s="87">
        <f>K18</f>
        <v>1800</v>
      </c>
      <c r="M18" s="88">
        <v>0</v>
      </c>
      <c r="N18" s="88">
        <v>0</v>
      </c>
    </row>
    <row r="19" spans="1:14" s="2" customFormat="1" ht="19.5" customHeight="1">
      <c r="A19" s="25">
        <v>5</v>
      </c>
      <c r="B19" s="156" t="s">
        <v>73</v>
      </c>
      <c r="C19" s="156"/>
      <c r="D19" s="156"/>
      <c r="E19" s="156"/>
      <c r="F19" s="156"/>
      <c r="G19" s="156"/>
      <c r="H19" s="156"/>
      <c r="I19" s="156"/>
      <c r="J19" s="156"/>
      <c r="K19" s="51">
        <f>SUM(K20:K22)</f>
        <v>1640</v>
      </c>
      <c r="L19" s="51">
        <f>SUM(L20:L22)</f>
        <v>1140</v>
      </c>
      <c r="M19" s="61">
        <f>SUM(M20:M22)</f>
        <v>0</v>
      </c>
      <c r="N19" s="51">
        <f>SUM(N20:N22)</f>
        <v>500</v>
      </c>
    </row>
    <row r="20" spans="1:14" ht="19.5" customHeight="1">
      <c r="A20" s="26" t="s">
        <v>48</v>
      </c>
      <c r="B20" s="46" t="s">
        <v>98</v>
      </c>
      <c r="C20" s="15" t="s">
        <v>7</v>
      </c>
      <c r="D20" s="14">
        <f t="shared" si="0"/>
        <v>60</v>
      </c>
      <c r="E20" s="14">
        <v>12</v>
      </c>
      <c r="F20" s="14">
        <v>12</v>
      </c>
      <c r="G20" s="14">
        <v>12</v>
      </c>
      <c r="H20" s="14">
        <v>12</v>
      </c>
      <c r="I20" s="14">
        <v>12</v>
      </c>
      <c r="J20" s="55">
        <v>8</v>
      </c>
      <c r="K20" s="56">
        <f>D20*J20</f>
        <v>480</v>
      </c>
      <c r="L20" s="49">
        <v>480</v>
      </c>
      <c r="M20" s="129">
        <v>0</v>
      </c>
      <c r="N20" s="49">
        <v>0</v>
      </c>
    </row>
    <row r="21" spans="1:14" ht="19.5" customHeight="1">
      <c r="A21" s="27" t="s">
        <v>49</v>
      </c>
      <c r="B21" s="29" t="s">
        <v>78</v>
      </c>
      <c r="C21" s="12" t="s">
        <v>29</v>
      </c>
      <c r="D21" s="11">
        <f>SUM(E21:I21)</f>
        <v>100</v>
      </c>
      <c r="E21" s="11">
        <v>20</v>
      </c>
      <c r="F21" s="11">
        <v>20</v>
      </c>
      <c r="G21" s="11">
        <v>20</v>
      </c>
      <c r="H21" s="11">
        <v>20</v>
      </c>
      <c r="I21" s="11">
        <v>20</v>
      </c>
      <c r="J21" s="42">
        <v>10</v>
      </c>
      <c r="K21" s="40">
        <f>J21*D21</f>
        <v>1000</v>
      </c>
      <c r="L21" s="32">
        <v>500</v>
      </c>
      <c r="M21" s="32">
        <v>0</v>
      </c>
      <c r="N21" s="32">
        <v>500</v>
      </c>
    </row>
    <row r="22" spans="1:14" ht="19.5" customHeight="1">
      <c r="A22" s="68" t="s">
        <v>50</v>
      </c>
      <c r="B22" s="69" t="s">
        <v>99</v>
      </c>
      <c r="C22" s="70" t="s">
        <v>8</v>
      </c>
      <c r="D22" s="71">
        <f t="shared" si="0"/>
        <v>20</v>
      </c>
      <c r="E22" s="71">
        <v>4</v>
      </c>
      <c r="F22" s="71">
        <v>4</v>
      </c>
      <c r="G22" s="71">
        <v>4</v>
      </c>
      <c r="H22" s="71">
        <v>4</v>
      </c>
      <c r="I22" s="71">
        <v>4</v>
      </c>
      <c r="J22" s="72">
        <v>8</v>
      </c>
      <c r="K22" s="73">
        <f>J22*D22</f>
        <v>160</v>
      </c>
      <c r="L22" s="74">
        <v>160</v>
      </c>
      <c r="M22" s="74">
        <v>0</v>
      </c>
      <c r="N22" s="74">
        <v>0</v>
      </c>
    </row>
    <row r="23" spans="1:14" s="2" customFormat="1" ht="19.5" customHeight="1">
      <c r="A23" s="25">
        <v>6</v>
      </c>
      <c r="B23" s="156" t="s">
        <v>10</v>
      </c>
      <c r="C23" s="156"/>
      <c r="D23" s="156"/>
      <c r="E23" s="156"/>
      <c r="F23" s="156"/>
      <c r="G23" s="156"/>
      <c r="H23" s="156"/>
      <c r="I23" s="156"/>
      <c r="J23" s="156"/>
      <c r="K23" s="51">
        <f>SUM(K24:K28)</f>
        <v>4410</v>
      </c>
      <c r="L23" s="51">
        <f>SUM(L24:L28)</f>
        <v>230</v>
      </c>
      <c r="M23" s="51">
        <f>SUM(M24:M28)</f>
        <v>4050</v>
      </c>
      <c r="N23" s="51">
        <f>SUM(N24:N28)</f>
        <v>130</v>
      </c>
    </row>
    <row r="24" spans="1:14" ht="34.5" customHeight="1">
      <c r="A24" s="57" t="s">
        <v>51</v>
      </c>
      <c r="B24" s="58" t="s">
        <v>100</v>
      </c>
      <c r="C24" s="59" t="s">
        <v>52</v>
      </c>
      <c r="D24" s="6">
        <f t="shared" si="0"/>
        <v>2</v>
      </c>
      <c r="E24" s="59">
        <v>0</v>
      </c>
      <c r="F24" s="59">
        <v>1</v>
      </c>
      <c r="G24" s="59">
        <v>0</v>
      </c>
      <c r="H24" s="59">
        <v>1</v>
      </c>
      <c r="I24" s="59">
        <v>0</v>
      </c>
      <c r="J24" s="55">
        <v>30</v>
      </c>
      <c r="K24" s="56">
        <f>D24*J24</f>
        <v>60</v>
      </c>
      <c r="L24" s="49">
        <v>30</v>
      </c>
      <c r="M24" s="49">
        <v>0</v>
      </c>
      <c r="N24" s="49">
        <v>30</v>
      </c>
    </row>
    <row r="25" spans="1:14" ht="19.5" customHeight="1">
      <c r="A25" s="30" t="s">
        <v>53</v>
      </c>
      <c r="B25" s="31" t="s">
        <v>89</v>
      </c>
      <c r="C25" s="6" t="s">
        <v>54</v>
      </c>
      <c r="D25" s="6">
        <f t="shared" si="0"/>
        <v>2</v>
      </c>
      <c r="E25" s="6">
        <v>0</v>
      </c>
      <c r="F25" s="6">
        <v>0</v>
      </c>
      <c r="G25" s="6">
        <v>1</v>
      </c>
      <c r="H25" s="6">
        <v>0</v>
      </c>
      <c r="I25" s="6">
        <v>1</v>
      </c>
      <c r="J25" s="41">
        <v>50</v>
      </c>
      <c r="K25" s="40">
        <f>J25*D25</f>
        <v>100</v>
      </c>
      <c r="L25" s="75">
        <v>100</v>
      </c>
      <c r="M25" s="32">
        <v>0</v>
      </c>
      <c r="N25" s="32">
        <v>0</v>
      </c>
    </row>
    <row r="26" spans="1:14" ht="19.5" customHeight="1">
      <c r="A26" s="30" t="s">
        <v>56</v>
      </c>
      <c r="B26" s="31" t="s">
        <v>55</v>
      </c>
      <c r="C26" s="6" t="s">
        <v>6</v>
      </c>
      <c r="D26" s="6">
        <f t="shared" si="0"/>
        <v>4</v>
      </c>
      <c r="E26" s="6">
        <v>0</v>
      </c>
      <c r="F26" s="6">
        <v>1</v>
      </c>
      <c r="G26" s="6">
        <v>1</v>
      </c>
      <c r="H26" s="6">
        <v>1</v>
      </c>
      <c r="I26" s="6">
        <v>1</v>
      </c>
      <c r="J26" s="42">
        <v>50</v>
      </c>
      <c r="K26" s="35">
        <f>J26*D26</f>
        <v>200</v>
      </c>
      <c r="L26" s="32">
        <v>100</v>
      </c>
      <c r="M26" s="32">
        <v>0</v>
      </c>
      <c r="N26" s="32">
        <v>100</v>
      </c>
    </row>
    <row r="27" spans="1:14" ht="19.5" customHeight="1">
      <c r="A27" s="30" t="s">
        <v>74</v>
      </c>
      <c r="B27" s="31" t="s">
        <v>90</v>
      </c>
      <c r="C27" s="6" t="s">
        <v>87</v>
      </c>
      <c r="D27" s="6">
        <v>3</v>
      </c>
      <c r="E27" s="6">
        <v>0</v>
      </c>
      <c r="F27" s="6">
        <v>1</v>
      </c>
      <c r="G27" s="6">
        <v>0</v>
      </c>
      <c r="H27" s="6">
        <v>1</v>
      </c>
      <c r="I27" s="6">
        <v>1</v>
      </c>
      <c r="J27" s="42">
        <v>1000</v>
      </c>
      <c r="K27" s="40">
        <f>D27*J27</f>
        <v>3000</v>
      </c>
      <c r="L27" s="32">
        <v>0</v>
      </c>
      <c r="M27" s="41">
        <f>K27</f>
        <v>3000</v>
      </c>
      <c r="N27" s="32">
        <v>0</v>
      </c>
    </row>
    <row r="28" spans="1:14" ht="19.5" customHeight="1">
      <c r="A28" s="132" t="s">
        <v>91</v>
      </c>
      <c r="B28" s="135" t="s">
        <v>92</v>
      </c>
      <c r="C28" s="5" t="s">
        <v>87</v>
      </c>
      <c r="D28" s="5">
        <v>3</v>
      </c>
      <c r="E28" s="5">
        <v>0</v>
      </c>
      <c r="F28" s="5">
        <v>1</v>
      </c>
      <c r="G28" s="5">
        <v>0</v>
      </c>
      <c r="H28" s="5">
        <v>1</v>
      </c>
      <c r="I28" s="5">
        <v>1</v>
      </c>
      <c r="J28" s="136">
        <v>350</v>
      </c>
      <c r="K28" s="137">
        <f>D28*J28</f>
        <v>1050</v>
      </c>
      <c r="L28" s="138">
        <v>0</v>
      </c>
      <c r="M28" s="139">
        <v>1050</v>
      </c>
      <c r="N28" s="138">
        <v>0</v>
      </c>
    </row>
    <row r="29" spans="1:14" s="2" customFormat="1" ht="19.5" customHeight="1">
      <c r="A29" s="60">
        <v>7</v>
      </c>
      <c r="B29" s="162" t="s">
        <v>75</v>
      </c>
      <c r="C29" s="162"/>
      <c r="D29" s="162"/>
      <c r="E29" s="162"/>
      <c r="F29" s="162"/>
      <c r="G29" s="162"/>
      <c r="H29" s="162"/>
      <c r="I29" s="162"/>
      <c r="J29" s="162"/>
      <c r="K29" s="61">
        <f>SUM(K30:K31)</f>
        <v>510</v>
      </c>
      <c r="L29" s="61">
        <f>SUM(L30:L31)</f>
        <v>310</v>
      </c>
      <c r="M29" s="61">
        <f>SUM(M30:M31)</f>
        <v>200</v>
      </c>
      <c r="N29" s="61">
        <f>SUM(N30:N31)</f>
        <v>0</v>
      </c>
    </row>
    <row r="30" spans="1:14" ht="60" customHeight="1">
      <c r="A30" s="140" t="s">
        <v>57</v>
      </c>
      <c r="B30" s="141" t="s">
        <v>88</v>
      </c>
      <c r="C30" s="131" t="s">
        <v>31</v>
      </c>
      <c r="D30" s="131">
        <f>SUM(E30:I30)</f>
        <v>4</v>
      </c>
      <c r="E30" s="131">
        <v>0</v>
      </c>
      <c r="F30" s="131">
        <v>1</v>
      </c>
      <c r="G30" s="131">
        <v>1</v>
      </c>
      <c r="H30" s="131">
        <v>1</v>
      </c>
      <c r="I30" s="131">
        <v>1</v>
      </c>
      <c r="J30" s="142">
        <v>100</v>
      </c>
      <c r="K30" s="143">
        <f>D30*J30</f>
        <v>400</v>
      </c>
      <c r="L30" s="144">
        <v>200</v>
      </c>
      <c r="M30" s="144">
        <v>200</v>
      </c>
      <c r="N30" s="144">
        <v>0</v>
      </c>
    </row>
    <row r="31" spans="1:14" ht="60" customHeight="1">
      <c r="A31" s="78" t="s">
        <v>76</v>
      </c>
      <c r="B31" s="79" t="s">
        <v>77</v>
      </c>
      <c r="C31" s="80" t="s">
        <v>5</v>
      </c>
      <c r="D31" s="80">
        <f>SUM(E31:I31)</f>
        <v>11</v>
      </c>
      <c r="E31" s="80">
        <v>0</v>
      </c>
      <c r="F31" s="80">
        <v>2</v>
      </c>
      <c r="G31" s="80">
        <v>3</v>
      </c>
      <c r="H31" s="80">
        <v>3</v>
      </c>
      <c r="I31" s="80">
        <v>3</v>
      </c>
      <c r="J31" s="81">
        <v>10</v>
      </c>
      <c r="K31" s="66">
        <f>L31+M31</f>
        <v>110</v>
      </c>
      <c r="L31" s="67">
        <v>110</v>
      </c>
      <c r="M31" s="67">
        <v>0</v>
      </c>
      <c r="N31" s="67">
        <v>0</v>
      </c>
    </row>
    <row r="32" spans="1:14" s="2" customFormat="1" ht="19.5" customHeight="1">
      <c r="A32" s="160" t="s">
        <v>58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51">
        <f>K5+K7+K11+K15+K19+K23+K29</f>
        <v>20560</v>
      </c>
      <c r="L32" s="51">
        <f>L5+L7+L11+L15+L19+L23+L29</f>
        <v>9130</v>
      </c>
      <c r="M32" s="51">
        <f>M5+M7+M11+M15+M19+M23+M29</f>
        <v>8130</v>
      </c>
      <c r="N32" s="51">
        <f>N5+N7+N11+N15+N19+N23+N29</f>
        <v>3300</v>
      </c>
    </row>
    <row r="33" spans="1:33" s="17" customFormat="1" ht="19.5" customHeight="1">
      <c r="A33" s="16"/>
      <c r="B33" s="16" t="s">
        <v>2</v>
      </c>
      <c r="C33" s="16"/>
      <c r="D33" s="28">
        <f>K32</f>
        <v>20560</v>
      </c>
      <c r="E33" s="161" t="s">
        <v>60</v>
      </c>
      <c r="F33" s="161"/>
      <c r="G33" s="161"/>
      <c r="H33" s="161"/>
      <c r="I33" s="16"/>
      <c r="J33" s="43"/>
      <c r="K33" s="36"/>
      <c r="L33" s="33"/>
      <c r="M33" s="33"/>
      <c r="N33" s="3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s="23" customFormat="1" ht="19.5" customHeight="1">
      <c r="A34" s="18"/>
      <c r="B34" s="19" t="s">
        <v>61</v>
      </c>
      <c r="C34" s="34"/>
      <c r="D34" s="20">
        <f>M32</f>
        <v>8130</v>
      </c>
      <c r="E34" s="152" t="s">
        <v>60</v>
      </c>
      <c r="F34" s="152"/>
      <c r="G34" s="152"/>
      <c r="H34" s="152"/>
      <c r="I34" s="18"/>
      <c r="J34" s="44"/>
      <c r="K34" s="37"/>
      <c r="L34" s="39"/>
      <c r="M34" s="39"/>
      <c r="N34" s="3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23" customFormat="1" ht="19.5" customHeight="1">
      <c r="A35" s="18"/>
      <c r="B35" s="21" t="s">
        <v>1</v>
      </c>
      <c r="C35" s="18"/>
      <c r="D35" s="20">
        <f>L32</f>
        <v>9130</v>
      </c>
      <c r="E35" s="152" t="s">
        <v>60</v>
      </c>
      <c r="F35" s="152"/>
      <c r="G35" s="152"/>
      <c r="H35" s="152"/>
      <c r="I35" s="18"/>
      <c r="J35" s="44"/>
      <c r="K35" s="37"/>
      <c r="L35" s="39"/>
      <c r="M35" s="39"/>
      <c r="N35" s="3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23" customFormat="1" ht="19.5" customHeight="1">
      <c r="A36" s="18"/>
      <c r="B36" s="21" t="s">
        <v>3</v>
      </c>
      <c r="C36" s="18"/>
      <c r="D36" s="20">
        <f>N32</f>
        <v>3300</v>
      </c>
      <c r="E36" s="152" t="s">
        <v>60</v>
      </c>
      <c r="F36" s="152"/>
      <c r="G36" s="152"/>
      <c r="H36" s="152"/>
      <c r="I36" s="18"/>
      <c r="J36" s="44"/>
      <c r="K36" s="37"/>
      <c r="L36" s="39"/>
      <c r="M36" s="39"/>
      <c r="N36" s="39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41" ht="15">
      <c r="E41" s="134"/>
    </row>
  </sheetData>
  <sheetProtection/>
  <mergeCells count="17">
    <mergeCell ref="A32:J32"/>
    <mergeCell ref="E33:H33"/>
    <mergeCell ref="B29:J29"/>
    <mergeCell ref="A3:A4"/>
    <mergeCell ref="B3:B4"/>
    <mergeCell ref="C3:I3"/>
    <mergeCell ref="B19:J19"/>
    <mergeCell ref="E36:H36"/>
    <mergeCell ref="J3:N3"/>
    <mergeCell ref="A2:N2"/>
    <mergeCell ref="B5:J5"/>
    <mergeCell ref="B7:J7"/>
    <mergeCell ref="B11:J11"/>
    <mergeCell ref="B15:J15"/>
    <mergeCell ref="B23:J23"/>
    <mergeCell ref="E34:H34"/>
    <mergeCell ref="E35:H35"/>
  </mergeCells>
  <printOptions/>
  <pageMargins left="0.19" right="0.2" top="0.3" bottom="0.4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TTKC</dc:creator>
  <cp:keywords/>
  <dc:description/>
  <cp:lastModifiedBy>Smart</cp:lastModifiedBy>
  <cp:lastPrinted>2011-11-16T01:09:50Z</cp:lastPrinted>
  <dcterms:created xsi:type="dcterms:W3CDTF">2007-12-18T01:24:46Z</dcterms:created>
  <dcterms:modified xsi:type="dcterms:W3CDTF">2012-01-10T02:36:07Z</dcterms:modified>
  <cp:category/>
  <cp:version/>
  <cp:contentType/>
  <cp:contentStatus/>
</cp:coreProperties>
</file>